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Valeria.Malygina\Downloads\"/>
    </mc:Choice>
  </mc:AlternateContent>
  <bookViews>
    <workbookView xWindow="0" yWindow="492" windowWidth="25140" windowHeight="15000"/>
  </bookViews>
  <sheets>
    <sheet name="Оглавление" sheetId="12" r:id="rId1"/>
    <sheet name="Структура Группы" sheetId="11" r:id="rId2"/>
    <sheet name="Таблица 1" sheetId="2" r:id="rId3"/>
    <sheet name="Таблица 2" sheetId="7" r:id="rId4"/>
    <sheet name="Таблица 3" sheetId="8" r:id="rId5"/>
    <sheet name="Таблица 4" sheetId="4" r:id="rId6"/>
    <sheet name="Таблица 5" sheetId="10" r:id="rId7"/>
    <sheet name="Таблица 6" sheetId="6" r:id="rId8"/>
    <sheet name="Таблица 7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6" l="1"/>
  <c r="G12" i="6"/>
  <c r="E11" i="4"/>
  <c r="F11" i="4"/>
  <c r="C16" i="2"/>
  <c r="D16" i="2"/>
  <c r="B16" i="2"/>
  <c r="C12" i="2"/>
  <c r="D12" i="2"/>
  <c r="B12" i="2"/>
  <c r="D7" i="9" l="1"/>
  <c r="G9" i="6" l="1"/>
  <c r="C16" i="6"/>
  <c r="D16" i="10"/>
  <c r="D16" i="6" s="1"/>
  <c r="D15" i="10"/>
  <c r="D15" i="6" s="1"/>
  <c r="D14" i="10"/>
  <c r="D11" i="10"/>
  <c r="C8" i="10"/>
  <c r="C8" i="6" s="1"/>
  <c r="C11" i="10"/>
  <c r="C14" i="10"/>
  <c r="C15" i="10"/>
  <c r="C15" i="6" s="1"/>
  <c r="B14" i="10"/>
  <c r="B15" i="10"/>
  <c r="B15" i="6" s="1"/>
  <c r="B11" i="10"/>
  <c r="C19" i="10"/>
  <c r="C16" i="10" s="1"/>
  <c r="B8" i="10"/>
  <c r="B8" i="6" s="1"/>
  <c r="B16" i="10"/>
  <c r="B16" i="6" s="1"/>
  <c r="B19" i="10"/>
  <c r="C6" i="10"/>
  <c r="C6" i="6" s="1"/>
  <c r="D6" i="10"/>
  <c r="D6" i="6" s="1"/>
  <c r="D7" i="10"/>
  <c r="D7" i="6" s="1"/>
  <c r="C10" i="4"/>
  <c r="C11" i="4" s="1"/>
  <c r="D10" i="4"/>
  <c r="D11" i="4" s="1"/>
  <c r="C13" i="4"/>
  <c r="C16" i="4" s="1"/>
  <c r="D13" i="4"/>
  <c r="D16" i="4" s="1"/>
  <c r="C14" i="4"/>
  <c r="D14" i="4"/>
  <c r="B13" i="4"/>
  <c r="B14" i="4"/>
  <c r="B10" i="4"/>
  <c r="B11" i="4" s="1"/>
  <c r="C5" i="4"/>
  <c r="D5" i="4"/>
  <c r="D6" i="4"/>
  <c r="C7" i="4"/>
  <c r="B7" i="4"/>
  <c r="C7" i="8"/>
  <c r="D7" i="8" s="1"/>
  <c r="C6" i="8"/>
  <c r="D7" i="7"/>
  <c r="C7" i="2"/>
  <c r="C7" i="10" s="1"/>
  <c r="C7" i="6" s="1"/>
  <c r="B7" i="2"/>
  <c r="B6" i="4" s="1"/>
  <c r="B6" i="2"/>
  <c r="B6" i="10" s="1"/>
  <c r="B6" i="6" s="1"/>
  <c r="C11" i="6" l="1"/>
  <c r="C12" i="6" s="1"/>
  <c r="C12" i="10"/>
  <c r="D6" i="8"/>
  <c r="D8" i="8" s="1"/>
  <c r="B16" i="4"/>
  <c r="B14" i="6"/>
  <c r="B18" i="6" s="1"/>
  <c r="B17" i="10"/>
  <c r="D11" i="6"/>
  <c r="D12" i="6" s="1"/>
  <c r="D12" i="10"/>
  <c r="G11" i="4"/>
  <c r="B11" i="6"/>
  <c r="B12" i="6" s="1"/>
  <c r="B12" i="10"/>
  <c r="C14" i="6"/>
  <c r="C18" i="6" s="1"/>
  <c r="C17" i="10"/>
  <c r="D14" i="6"/>
  <c r="D18" i="6" s="1"/>
  <c r="D17" i="10"/>
  <c r="B7" i="10"/>
  <c r="B7" i="6" s="1"/>
  <c r="C6" i="4"/>
  <c r="B5" i="4"/>
  <c r="C9" i="10" l="1"/>
  <c r="C21" i="10" s="1"/>
  <c r="B9" i="10"/>
  <c r="B21" i="10" s="1"/>
  <c r="F8" i="4" l="1"/>
  <c r="E13" i="4" l="1"/>
  <c r="G13" i="4" s="1"/>
  <c r="C44" i="6" l="1"/>
  <c r="B44" i="6"/>
  <c r="B43" i="6"/>
  <c r="E6" i="4" l="1"/>
  <c r="G6" i="4" s="1"/>
  <c r="B9" i="2"/>
  <c r="B18" i="2" s="1"/>
  <c r="E5" i="4" l="1"/>
  <c r="B8" i="4"/>
  <c r="B18" i="4" s="1"/>
  <c r="E8" i="4" l="1"/>
  <c r="E14" i="4"/>
  <c r="E16" i="4" s="1"/>
  <c r="G5" i="4"/>
  <c r="E18" i="4" l="1"/>
  <c r="F15" i="4"/>
  <c r="D6" i="9" s="1"/>
  <c r="G10" i="4"/>
  <c r="F14" i="4" l="1"/>
  <c r="F16" i="6"/>
  <c r="F15" i="6" s="1"/>
  <c r="F18" i="6" s="1"/>
  <c r="C8" i="4"/>
  <c r="C18" i="4" s="1"/>
  <c r="D9" i="2" l="1"/>
  <c r="D18" i="2" s="1"/>
  <c r="D8" i="10"/>
  <c r="D8" i="6" s="1"/>
  <c r="D7" i="4"/>
  <c r="D8" i="4" s="1"/>
  <c r="D18" i="4" s="1"/>
  <c r="E7" i="9"/>
  <c r="F8" i="6"/>
  <c r="F11" i="6"/>
  <c r="F12" i="6" s="1"/>
  <c r="E6" i="6"/>
  <c r="C9" i="2"/>
  <c r="C18" i="2" s="1"/>
  <c r="G15" i="4"/>
  <c r="G8" i="4" l="1"/>
  <c r="D9" i="10"/>
  <c r="D21" i="10" s="1"/>
  <c r="G7" i="4"/>
  <c r="H6" i="6"/>
  <c r="B9" i="6"/>
  <c r="B22" i="6" s="1"/>
  <c r="E7" i="6"/>
  <c r="E9" i="6" s="1"/>
  <c r="E14" i="6"/>
  <c r="G15" i="6" l="1"/>
  <c r="E15" i="6"/>
  <c r="E18" i="6" s="1"/>
  <c r="E22" i="6" s="1"/>
  <c r="H16" i="6"/>
  <c r="H14" i="6"/>
  <c r="H7" i="6"/>
  <c r="C9" i="6"/>
  <c r="C22" i="6" s="1"/>
  <c r="D9" i="6"/>
  <c r="D22" i="6" s="1"/>
  <c r="B8" i="9" l="1"/>
  <c r="B6" i="9"/>
  <c r="G17" i="6"/>
  <c r="G18" i="6" s="1"/>
  <c r="G22" i="6" s="1"/>
  <c r="H15" i="6"/>
  <c r="C8" i="9" s="1"/>
  <c r="F9" i="6"/>
  <c r="F22" i="6" s="1"/>
  <c r="G14" i="4"/>
  <c r="F16" i="4"/>
  <c r="H11" i="6"/>
  <c r="H12" i="6" s="1"/>
  <c r="H8" i="6"/>
  <c r="H9" i="6" s="1"/>
  <c r="G16" i="4" l="1"/>
  <c r="F18" i="4"/>
  <c r="D8" i="9"/>
  <c r="D10" i="9" s="1"/>
  <c r="H17" i="6"/>
  <c r="H18" i="6" s="1"/>
  <c r="C6" i="9"/>
  <c r="C10" i="9" s="1"/>
  <c r="B10" i="9"/>
  <c r="E8" i="9"/>
  <c r="F8" i="9" l="1"/>
  <c r="H22" i="6"/>
  <c r="G18" i="4"/>
  <c r="E6" i="9"/>
  <c r="E10" i="9" s="1"/>
  <c r="F6" i="9" l="1"/>
</calcChain>
</file>

<file path=xl/sharedStrings.xml><?xml version="1.0" encoding="utf-8"?>
<sst xmlns="http://schemas.openxmlformats.org/spreadsheetml/2006/main" count="116" uniqueCount="51">
  <si>
    <t>Прочие активы</t>
  </si>
  <si>
    <t>Обязательства</t>
  </si>
  <si>
    <t>Дивиденды</t>
  </si>
  <si>
    <t>Итого</t>
  </si>
  <si>
    <t>Компания А</t>
  </si>
  <si>
    <t>Компания Б</t>
  </si>
  <si>
    <t>Материнская компания</t>
  </si>
  <si>
    <t>Ивестиция в А (60%)</t>
  </si>
  <si>
    <t>Ивестиция в Б (70%)</t>
  </si>
  <si>
    <t>Элиминация инвестиций</t>
  </si>
  <si>
    <t>НДУ</t>
  </si>
  <si>
    <t>Элиминация дивидендов</t>
  </si>
  <si>
    <t>НДУ по эффективной доле</t>
  </si>
  <si>
    <t>Итого активы</t>
  </si>
  <si>
    <t>Итого обязательства</t>
  </si>
  <si>
    <t>Неконтролирующая доля участия</t>
  </si>
  <si>
    <t>Доходы в форме дивидендов</t>
  </si>
  <si>
    <t>Уставный капитал</t>
  </si>
  <si>
    <t>Нераспределенная прибыль</t>
  </si>
  <si>
    <t>Компания</t>
  </si>
  <si>
    <t>Доля владения материнской компании</t>
  </si>
  <si>
    <t>Доля владения компании А</t>
  </si>
  <si>
    <t>Эффективная доля владения материнской компании</t>
  </si>
  <si>
    <t>-</t>
  </si>
  <si>
    <t>Неконтролирующая доля участия, %</t>
  </si>
  <si>
    <t>Неконтролирующая доля участия, тыс. руб.</t>
  </si>
  <si>
    <t>Прибыль за текущий период</t>
  </si>
  <si>
    <t>Неконтролрующая доля участия</t>
  </si>
  <si>
    <t>Итого Капитал</t>
  </si>
  <si>
    <t>Доля владения материнской компании, %</t>
  </si>
  <si>
    <t>Структура Группы</t>
  </si>
  <si>
    <t>Расчет эффективной доли владения материнской компании дочерними организациями</t>
  </si>
  <si>
    <t>Отдельная финансовая отчетность компании Группы (до распределения дивидендов)</t>
  </si>
  <si>
    <t>Расчет неконтролирующей доли участия Компании А и Компании Б</t>
  </si>
  <si>
    <t xml:space="preserve">Дт Доходы в форме дивидендов </t>
  </si>
  <si>
    <t>Кт Прочие активы</t>
  </si>
  <si>
    <t>Дт Капитал (нераспределенная прибыль)</t>
  </si>
  <si>
    <t>Кт Обязательства</t>
  </si>
  <si>
    <t>Структура группы</t>
  </si>
  <si>
    <t>Оглавление&gt;&gt;&gt;</t>
  </si>
  <si>
    <t>Итого капитал</t>
  </si>
  <si>
    <t>Инвестиция в А, тыс.руб</t>
  </si>
  <si>
    <t>Инвестиция в Б, тыс.руб</t>
  </si>
  <si>
    <t>Отдельная финансовая отчетность компания на конец 20Х1 года</t>
  </si>
  <si>
    <t>Трансформационная таблица на начало 20Х1 года</t>
  </si>
  <si>
    <t>Трансформационная таблица на конец 20Х1 года</t>
  </si>
  <si>
    <t>Отчет об изменении капитала за 20Х1 года</t>
  </si>
  <si>
    <t>Проводки за 20Х1 год</t>
  </si>
  <si>
    <t>Отчет об изменении капитала за 20Х1 год</t>
  </si>
  <si>
    <t>1 января 20Х1 года</t>
  </si>
  <si>
    <t>31 декабря 20Х1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</si>
</sst>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i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u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/>
    <xf numFmtId="164" fontId="2" fillId="0" borderId="0" xfId="1" applyNumberFormat="1" applyFont="1"/>
    <xf numFmtId="0" fontId="3" fillId="0" borderId="0" xfId="0" applyFont="1" applyFill="1" applyBorder="1"/>
    <xf numFmtId="164" fontId="3" fillId="0" borderId="0" xfId="1" applyNumberFormat="1" applyFont="1"/>
    <xf numFmtId="0" fontId="2" fillId="0" borderId="0" xfId="0" applyFont="1" applyBorder="1"/>
    <xf numFmtId="164" fontId="2" fillId="0" borderId="0" xfId="1" applyNumberFormat="1" applyFont="1" applyBorder="1"/>
    <xf numFmtId="0" fontId="2" fillId="0" borderId="0" xfId="0" applyFont="1" applyFill="1" applyBorder="1"/>
    <xf numFmtId="0" fontId="3" fillId="0" borderId="0" xfId="0" applyFont="1"/>
    <xf numFmtId="10" fontId="2" fillId="0" borderId="0" xfId="0" applyNumberFormat="1" applyFont="1"/>
    <xf numFmtId="0" fontId="2" fillId="0" borderId="0" xfId="0" applyFont="1" applyAlignment="1">
      <alignment horizontal="justify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/>
    <xf numFmtId="10" fontId="5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/>
    <xf numFmtId="0" fontId="3" fillId="0" borderId="0" xfId="0" applyFont="1" applyBorder="1"/>
    <xf numFmtId="164" fontId="6" fillId="0" borderId="0" xfId="0" applyNumberFormat="1" applyFont="1"/>
    <xf numFmtId="164" fontId="3" fillId="0" borderId="0" xfId="1" applyNumberFormat="1" applyFont="1" applyBorder="1"/>
    <xf numFmtId="0" fontId="7" fillId="0" borderId="0" xfId="0" applyFont="1" applyBorder="1" applyAlignment="1">
      <alignment vertical="center"/>
    </xf>
    <xf numFmtId="0" fontId="3" fillId="0" borderId="3" xfId="0" applyFont="1" applyFill="1" applyBorder="1"/>
    <xf numFmtId="164" fontId="3" fillId="0" borderId="3" xfId="1" applyNumberFormat="1" applyFont="1" applyBorder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2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11" fillId="2" borderId="0" xfId="0" applyFont="1" applyFill="1"/>
    <xf numFmtId="0" fontId="12" fillId="2" borderId="0" xfId="0" applyFont="1" applyFill="1"/>
    <xf numFmtId="9" fontId="11" fillId="2" borderId="0" xfId="3" applyFont="1" applyFill="1"/>
    <xf numFmtId="9" fontId="12" fillId="2" borderId="0" xfId="3" applyFont="1" applyFill="1"/>
    <xf numFmtId="0" fontId="13" fillId="0" borderId="0" xfId="2" quotePrefix="1" applyFont="1"/>
    <xf numFmtId="0" fontId="2" fillId="3" borderId="2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wrapText="1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86996</xdr:rowOff>
    </xdr:from>
    <xdr:to>
      <xdr:col>6</xdr:col>
      <xdr:colOff>83820</xdr:colOff>
      <xdr:row>13</xdr:row>
      <xdr:rowOff>45720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2256"/>
          <a:ext cx="3970020" cy="1970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showGridLines="0" tabSelected="1" zoomScaleNormal="100" workbookViewId="0"/>
  </sheetViews>
  <sheetFormatPr defaultColWidth="8.88671875" defaultRowHeight="13.2" x14ac:dyDescent="0.25"/>
  <cols>
    <col min="1" max="16384" width="8.88671875" style="1"/>
  </cols>
  <sheetData>
    <row r="1" spans="1:1" s="39" customFormat="1" ht="13.8" x14ac:dyDescent="0.3">
      <c r="A1" s="38" t="s">
        <v>39</v>
      </c>
    </row>
    <row r="3" spans="1:1" x14ac:dyDescent="0.25">
      <c r="A3" s="42" t="s">
        <v>30</v>
      </c>
    </row>
    <row r="4" spans="1:1" x14ac:dyDescent="0.25">
      <c r="A4" s="42" t="s">
        <v>32</v>
      </c>
    </row>
    <row r="5" spans="1:1" x14ac:dyDescent="0.25">
      <c r="A5" s="42" t="s">
        <v>31</v>
      </c>
    </row>
    <row r="6" spans="1:1" x14ac:dyDescent="0.25">
      <c r="A6" s="42" t="s">
        <v>33</v>
      </c>
    </row>
    <row r="7" spans="1:1" x14ac:dyDescent="0.25">
      <c r="A7" s="42" t="s">
        <v>44</v>
      </c>
    </row>
    <row r="8" spans="1:1" x14ac:dyDescent="0.25">
      <c r="A8" s="42" t="s">
        <v>43</v>
      </c>
    </row>
    <row r="9" spans="1:1" x14ac:dyDescent="0.25">
      <c r="A9" s="42" t="s">
        <v>45</v>
      </c>
    </row>
    <row r="10" spans="1:1" x14ac:dyDescent="0.25">
      <c r="A10" s="42" t="s">
        <v>46</v>
      </c>
    </row>
  </sheetData>
  <hyperlinks>
    <hyperlink ref="A3" location="'Структура Группы'!A1" display="'Структура Группы'!A1"/>
    <hyperlink ref="A4" location="'Таблица 1'!A1" display="Отдельная финансовая отчетность компании Группы (до распределения дивидендов)"/>
    <hyperlink ref="A5" location="'Таблица 2'!A1" display="Расчет эффективной доли владения материнской компании дочерними организациями"/>
    <hyperlink ref="A6" location="'Таблица 3'!A1" display="Расчет неконтролирующей доли участия Компании А и Компании Б"/>
    <hyperlink ref="A7" location="'Таблица 4'!A1" display="Трансформационная таблица на начало 20Х1"/>
    <hyperlink ref="A8" location="'Таблица 5'!A1" display="Отдельная финансовая отчетность компания на конец 20Х1"/>
    <hyperlink ref="A9" location="'Таблица 6'!A1" display="Трансформационная таблица на конец 20Х1"/>
    <hyperlink ref="A10" location="'Таблица 7'!A1" display="Отчет об изменении капитала за 20Х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22"/>
  <sheetViews>
    <sheetView showGridLines="0" zoomScaleNormal="100" workbookViewId="0"/>
  </sheetViews>
  <sheetFormatPr defaultColWidth="8.88671875" defaultRowHeight="13.2" x14ac:dyDescent="0.25"/>
  <cols>
    <col min="1" max="1" width="12.109375" style="1" customWidth="1"/>
    <col min="2" max="16384" width="8.88671875" style="1"/>
  </cols>
  <sheetData>
    <row r="1" spans="1:3" s="39" customFormat="1" ht="13.8" x14ac:dyDescent="0.3">
      <c r="A1" s="38" t="s">
        <v>38</v>
      </c>
    </row>
    <row r="15" spans="1:3" x14ac:dyDescent="0.25">
      <c r="A15" s="11" t="s">
        <v>6</v>
      </c>
    </row>
    <row r="16" spans="1:3" x14ac:dyDescent="0.25">
      <c r="C16" s="33"/>
    </row>
    <row r="17" spans="1:3" x14ac:dyDescent="0.25">
      <c r="A17" s="1" t="s">
        <v>41</v>
      </c>
      <c r="C17" s="1">
        <v>120</v>
      </c>
    </row>
    <row r="18" spans="1:3" x14ac:dyDescent="0.25">
      <c r="A18" s="1" t="s">
        <v>42</v>
      </c>
      <c r="C18" s="1">
        <v>140</v>
      </c>
    </row>
    <row r="21" spans="1:3" x14ac:dyDescent="0.25">
      <c r="A21" s="11" t="s">
        <v>4</v>
      </c>
    </row>
    <row r="22" spans="1:3" x14ac:dyDescent="0.25">
      <c r="A22" s="1" t="s">
        <v>42</v>
      </c>
      <c r="C22" s="1">
        <v>10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8"/>
  <sheetViews>
    <sheetView showGridLines="0" zoomScaleNormal="100" workbookViewId="0"/>
  </sheetViews>
  <sheetFormatPr defaultColWidth="8.88671875" defaultRowHeight="13.2" x14ac:dyDescent="0.25"/>
  <cols>
    <col min="1" max="1" width="27.88671875" style="1" customWidth="1"/>
    <col min="2" max="2" width="26.33203125" style="1" customWidth="1"/>
    <col min="3" max="3" width="17.6640625" style="1" customWidth="1"/>
    <col min="4" max="4" width="14.109375" style="1" customWidth="1"/>
    <col min="5" max="16384" width="8.88671875" style="1"/>
  </cols>
  <sheetData>
    <row r="1" spans="1:4" s="39" customFormat="1" ht="13.8" x14ac:dyDescent="0.3">
      <c r="A1" s="38" t="s">
        <v>32</v>
      </c>
    </row>
    <row r="2" spans="1:4" s="17" customFormat="1" x14ac:dyDescent="0.25">
      <c r="A2" s="16"/>
    </row>
    <row r="3" spans="1:4" s="17" customFormat="1" x14ac:dyDescent="0.25">
      <c r="A3" s="16"/>
    </row>
    <row r="4" spans="1:4" x14ac:dyDescent="0.25">
      <c r="A4" s="43"/>
      <c r="B4" s="44" t="s">
        <v>6</v>
      </c>
      <c r="C4" s="44" t="s">
        <v>4</v>
      </c>
      <c r="D4" s="44" t="s">
        <v>5</v>
      </c>
    </row>
    <row r="5" spans="1:4" x14ac:dyDescent="0.25">
      <c r="A5" s="8"/>
      <c r="B5" s="28"/>
      <c r="C5" s="28"/>
      <c r="D5" s="28"/>
    </row>
    <row r="6" spans="1:4" x14ac:dyDescent="0.25">
      <c r="A6" s="4" t="s">
        <v>7</v>
      </c>
      <c r="B6" s="5">
        <f>'Структура Группы'!C17</f>
        <v>120</v>
      </c>
      <c r="C6" s="5">
        <v>0</v>
      </c>
      <c r="D6" s="5">
        <v>0</v>
      </c>
    </row>
    <row r="7" spans="1:4" x14ac:dyDescent="0.25">
      <c r="A7" s="4" t="s">
        <v>8</v>
      </c>
      <c r="B7" s="5">
        <f>'Структура Группы'!C18</f>
        <v>140</v>
      </c>
      <c r="C7" s="5">
        <f>'Структура Группы'!C22</f>
        <v>10</v>
      </c>
      <c r="D7" s="5">
        <v>0</v>
      </c>
    </row>
    <row r="8" spans="1:4" x14ac:dyDescent="0.25">
      <c r="A8" s="4" t="s">
        <v>0</v>
      </c>
      <c r="B8" s="5">
        <v>500</v>
      </c>
      <c r="C8" s="5">
        <v>640</v>
      </c>
      <c r="D8" s="5">
        <v>850</v>
      </c>
    </row>
    <row r="9" spans="1:4" x14ac:dyDescent="0.25">
      <c r="A9" s="26" t="s">
        <v>13</v>
      </c>
      <c r="B9" s="27">
        <f>SUM(B6:B8)</f>
        <v>760</v>
      </c>
      <c r="C9" s="27">
        <f>SUM(C6:C8)</f>
        <v>650</v>
      </c>
      <c r="D9" s="27">
        <f>SUM(D6:D8)</f>
        <v>850</v>
      </c>
    </row>
    <row r="10" spans="1:4" x14ac:dyDescent="0.25">
      <c r="A10" s="6"/>
      <c r="B10" s="7"/>
      <c r="C10" s="7"/>
      <c r="D10" s="7"/>
    </row>
    <row r="11" spans="1:4" s="8" customFormat="1" x14ac:dyDescent="0.25">
      <c r="A11" s="8" t="s">
        <v>1</v>
      </c>
      <c r="B11" s="9">
        <v>-460</v>
      </c>
      <c r="C11" s="9">
        <v>-50</v>
      </c>
      <c r="D11" s="9">
        <v>-50</v>
      </c>
    </row>
    <row r="12" spans="1:4" s="8" customFormat="1" x14ac:dyDescent="0.25">
      <c r="A12" s="26" t="s">
        <v>14</v>
      </c>
      <c r="B12" s="27">
        <f>B11</f>
        <v>-460</v>
      </c>
      <c r="C12" s="27">
        <f t="shared" ref="C12:D12" si="0">C11</f>
        <v>-50</v>
      </c>
      <c r="D12" s="27">
        <f t="shared" si="0"/>
        <v>-50</v>
      </c>
    </row>
    <row r="13" spans="1:4" s="8" customFormat="1" x14ac:dyDescent="0.25">
      <c r="B13" s="9"/>
      <c r="C13" s="9"/>
      <c r="D13" s="9"/>
    </row>
    <row r="14" spans="1:4" x14ac:dyDescent="0.25">
      <c r="A14" s="8" t="s">
        <v>17</v>
      </c>
      <c r="B14" s="5">
        <v>-100</v>
      </c>
      <c r="C14" s="5">
        <v>-200</v>
      </c>
      <c r="D14" s="5">
        <v>-200</v>
      </c>
    </row>
    <row r="15" spans="1:4" x14ac:dyDescent="0.25">
      <c r="A15" s="10" t="s">
        <v>18</v>
      </c>
      <c r="B15" s="5">
        <v>-200</v>
      </c>
      <c r="C15" s="5">
        <v>-400</v>
      </c>
      <c r="D15" s="5">
        <v>-600</v>
      </c>
    </row>
    <row r="16" spans="1:4" x14ac:dyDescent="0.25">
      <c r="A16" s="26" t="s">
        <v>40</v>
      </c>
      <c r="B16" s="27">
        <f>SUM(B14:B15)</f>
        <v>-300</v>
      </c>
      <c r="C16" s="27">
        <f t="shared" ref="C16:D16" si="1">SUM(C14:C15)</f>
        <v>-600</v>
      </c>
      <c r="D16" s="27">
        <f t="shared" si="1"/>
        <v>-800</v>
      </c>
    </row>
    <row r="18" spans="2:4" x14ac:dyDescent="0.25">
      <c r="B18" s="21">
        <f>B9+B12+B16</f>
        <v>0</v>
      </c>
      <c r="C18" s="21">
        <f t="shared" ref="C18:D18" si="2">C9+C12+C16</f>
        <v>0</v>
      </c>
      <c r="D18" s="21">
        <f t="shared" si="2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12"/>
  <sheetViews>
    <sheetView showGridLines="0" zoomScaleNormal="100" workbookViewId="0"/>
  </sheetViews>
  <sheetFormatPr defaultColWidth="8.88671875" defaultRowHeight="13.2" x14ac:dyDescent="0.25"/>
  <cols>
    <col min="1" max="1" width="22.109375" style="1" customWidth="1"/>
    <col min="2" max="2" width="22.6640625" style="1" customWidth="1"/>
    <col min="3" max="3" width="19.44140625" style="1" customWidth="1"/>
    <col min="4" max="4" width="29.88671875" style="1" customWidth="1"/>
    <col min="5" max="16384" width="8.88671875" style="1"/>
  </cols>
  <sheetData>
    <row r="1" spans="1:4" s="39" customFormat="1" ht="13.8" x14ac:dyDescent="0.3">
      <c r="A1" s="38" t="s">
        <v>31</v>
      </c>
    </row>
    <row r="2" spans="1:4" s="17" customFormat="1" x14ac:dyDescent="0.25">
      <c r="A2" s="16"/>
    </row>
    <row r="4" spans="1:4" ht="26.4" x14ac:dyDescent="0.25">
      <c r="A4" s="45" t="s">
        <v>19</v>
      </c>
      <c r="B4" s="45" t="s">
        <v>20</v>
      </c>
      <c r="C4" s="45" t="s">
        <v>21</v>
      </c>
      <c r="D4" s="45" t="s">
        <v>22</v>
      </c>
    </row>
    <row r="5" spans="1:4" x14ac:dyDescent="0.25">
      <c r="A5" s="29"/>
      <c r="B5" s="30"/>
      <c r="C5" s="30"/>
      <c r="D5" s="30"/>
    </row>
    <row r="6" spans="1:4" x14ac:dyDescent="0.25">
      <c r="A6" s="13" t="s">
        <v>4</v>
      </c>
      <c r="B6" s="14">
        <v>0.6</v>
      </c>
      <c r="C6" s="15" t="s">
        <v>23</v>
      </c>
      <c r="D6" s="14">
        <v>0.6</v>
      </c>
    </row>
    <row r="7" spans="1:4" x14ac:dyDescent="0.25">
      <c r="A7" s="13" t="s">
        <v>5</v>
      </c>
      <c r="B7" s="14">
        <v>0.7</v>
      </c>
      <c r="C7" s="14">
        <v>0.05</v>
      </c>
      <c r="D7" s="14">
        <f>B7+D6*C7</f>
        <v>0.73</v>
      </c>
    </row>
    <row r="12" spans="1:4" x14ac:dyDescent="0.25">
      <c r="A12" s="18"/>
      <c r="B12" s="19"/>
      <c r="C12" s="1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8"/>
  <sheetViews>
    <sheetView showGridLines="0" zoomScaleNormal="100" workbookViewId="0"/>
  </sheetViews>
  <sheetFormatPr defaultColWidth="8.88671875" defaultRowHeight="13.2" x14ac:dyDescent="0.25"/>
  <cols>
    <col min="1" max="1" width="16" style="1" customWidth="1"/>
    <col min="2" max="2" width="28" style="1" customWidth="1"/>
    <col min="3" max="3" width="26" style="1" customWidth="1"/>
    <col min="4" max="4" width="26.6640625" style="1" customWidth="1"/>
    <col min="5" max="16384" width="8.88671875" style="1"/>
  </cols>
  <sheetData>
    <row r="1" spans="1:9" s="39" customFormat="1" ht="13.8" x14ac:dyDescent="0.3">
      <c r="A1" s="38" t="s">
        <v>33</v>
      </c>
    </row>
    <row r="4" spans="1:9" ht="26.4" x14ac:dyDescent="0.25">
      <c r="A4" s="45" t="s">
        <v>19</v>
      </c>
      <c r="B4" s="45" t="s">
        <v>29</v>
      </c>
      <c r="C4" s="45" t="s">
        <v>24</v>
      </c>
      <c r="D4" s="45" t="s">
        <v>25</v>
      </c>
      <c r="H4" s="18"/>
    </row>
    <row r="5" spans="1:9" x14ac:dyDescent="0.25">
      <c r="A5" s="29"/>
      <c r="B5" s="30"/>
      <c r="C5" s="30"/>
      <c r="D5" s="30"/>
      <c r="H5" s="18"/>
    </row>
    <row r="6" spans="1:9" x14ac:dyDescent="0.25">
      <c r="A6" s="13" t="s">
        <v>4</v>
      </c>
      <c r="B6" s="14">
        <v>0.6</v>
      </c>
      <c r="C6" s="14">
        <f>100%-B6</f>
        <v>0.4</v>
      </c>
      <c r="D6" s="15">
        <f>-('Таблица 1'!C14+'Таблица 1'!C15+'Таблица 1'!C7)*C6</f>
        <v>236</v>
      </c>
      <c r="H6" s="18"/>
      <c r="I6" s="18"/>
    </row>
    <row r="7" spans="1:9" x14ac:dyDescent="0.25">
      <c r="A7" s="13" t="s">
        <v>5</v>
      </c>
      <c r="B7" s="14">
        <v>0.73</v>
      </c>
      <c r="C7" s="14">
        <f>100%-B7</f>
        <v>0.27</v>
      </c>
      <c r="D7" s="15">
        <f>-('Таблица 1'!D14+'Таблица 1'!D15)*C7</f>
        <v>216</v>
      </c>
      <c r="H7" s="18"/>
      <c r="I7" s="18"/>
    </row>
    <row r="8" spans="1:9" x14ac:dyDescent="0.25">
      <c r="A8" s="36" t="s">
        <v>3</v>
      </c>
      <c r="B8" s="35"/>
      <c r="C8" s="35"/>
      <c r="D8" s="37">
        <f>SUM(D6:D7)</f>
        <v>452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2"/>
  <sheetViews>
    <sheetView showGridLines="0" zoomScaleNormal="100" workbookViewId="0"/>
  </sheetViews>
  <sheetFormatPr defaultColWidth="8.88671875" defaultRowHeight="13.2" x14ac:dyDescent="0.25"/>
  <cols>
    <col min="1" max="1" width="23.6640625" style="1" customWidth="1"/>
    <col min="2" max="2" width="24.109375" style="1" customWidth="1"/>
    <col min="3" max="3" width="19.33203125" style="1" customWidth="1"/>
    <col min="4" max="4" width="15.44140625" style="1" customWidth="1"/>
    <col min="5" max="5" width="17.33203125" style="1" customWidth="1"/>
    <col min="6" max="6" width="21.6640625" style="1" customWidth="1"/>
    <col min="7" max="7" width="14.33203125" style="1" customWidth="1"/>
    <col min="8" max="16384" width="8.88671875" style="1"/>
  </cols>
  <sheetData>
    <row r="1" spans="1:7" s="39" customFormat="1" ht="13.8" x14ac:dyDescent="0.3">
      <c r="A1" s="38" t="s">
        <v>44</v>
      </c>
    </row>
    <row r="3" spans="1:7" s="2" customFormat="1" ht="26.4" x14ac:dyDescent="0.25">
      <c r="A3" s="46"/>
      <c r="B3" s="45" t="s">
        <v>6</v>
      </c>
      <c r="C3" s="45" t="s">
        <v>4</v>
      </c>
      <c r="D3" s="45" t="s">
        <v>5</v>
      </c>
      <c r="E3" s="45" t="s">
        <v>9</v>
      </c>
      <c r="F3" s="45" t="s">
        <v>15</v>
      </c>
      <c r="G3" s="45" t="s">
        <v>3</v>
      </c>
    </row>
    <row r="4" spans="1:7" s="2" customFormat="1" x14ac:dyDescent="0.25">
      <c r="B4" s="3"/>
      <c r="C4" s="3"/>
      <c r="D4" s="3"/>
      <c r="E4" s="3"/>
      <c r="F4" s="3"/>
      <c r="G4" s="3"/>
    </row>
    <row r="5" spans="1:7" x14ac:dyDescent="0.25">
      <c r="A5" s="4" t="s">
        <v>7</v>
      </c>
      <c r="B5" s="5">
        <f>'Таблица 1'!B6</f>
        <v>120</v>
      </c>
      <c r="C5" s="5">
        <f>'Таблица 1'!C6</f>
        <v>0</v>
      </c>
      <c r="D5" s="5">
        <f>'Таблица 1'!D6</f>
        <v>0</v>
      </c>
      <c r="E5" s="5">
        <f>-B5</f>
        <v>-120</v>
      </c>
      <c r="F5" s="5">
        <v>0</v>
      </c>
      <c r="G5" s="7">
        <f>SUM(B5:F5)</f>
        <v>0</v>
      </c>
    </row>
    <row r="6" spans="1:7" x14ac:dyDescent="0.25">
      <c r="A6" s="4" t="s">
        <v>8</v>
      </c>
      <c r="B6" s="5">
        <f>'Таблица 1'!B7</f>
        <v>140</v>
      </c>
      <c r="C6" s="5">
        <f>'Таблица 1'!C7</f>
        <v>10</v>
      </c>
      <c r="D6" s="5">
        <f>'Таблица 1'!D7</f>
        <v>0</v>
      </c>
      <c r="E6" s="5">
        <f>-B6-C6</f>
        <v>-150</v>
      </c>
      <c r="F6" s="5">
        <v>0</v>
      </c>
      <c r="G6" s="7">
        <f t="shared" ref="G6:G16" si="0">SUM(B6:F6)</f>
        <v>0</v>
      </c>
    </row>
    <row r="7" spans="1:7" x14ac:dyDescent="0.25">
      <c r="A7" s="4" t="s">
        <v>0</v>
      </c>
      <c r="B7" s="5">
        <f>'Таблица 1'!B8</f>
        <v>500</v>
      </c>
      <c r="C7" s="5">
        <f>'Таблица 1'!C8</f>
        <v>640</v>
      </c>
      <c r="D7" s="5">
        <f>'Таблица 1'!D8</f>
        <v>850</v>
      </c>
      <c r="E7" s="5"/>
      <c r="F7" s="5">
        <v>0</v>
      </c>
      <c r="G7" s="7">
        <f t="shared" si="0"/>
        <v>1990</v>
      </c>
    </row>
    <row r="8" spans="1:7" x14ac:dyDescent="0.25">
      <c r="A8" s="26" t="s">
        <v>13</v>
      </c>
      <c r="B8" s="27">
        <f>SUM(B5:B7)</f>
        <v>760</v>
      </c>
      <c r="C8" s="27">
        <f>SUM(C5:C7)</f>
        <v>650</v>
      </c>
      <c r="D8" s="27">
        <f>SUM(D5:D7)</f>
        <v>850</v>
      </c>
      <c r="E8" s="27">
        <f t="shared" ref="E8:F8" si="1">SUM(E5:E7)</f>
        <v>-270</v>
      </c>
      <c r="F8" s="27">
        <f t="shared" si="1"/>
        <v>0</v>
      </c>
      <c r="G8" s="27">
        <f t="shared" si="0"/>
        <v>1990</v>
      </c>
    </row>
    <row r="9" spans="1:7" x14ac:dyDescent="0.25">
      <c r="A9" s="6"/>
      <c r="B9" s="7"/>
      <c r="C9" s="7"/>
      <c r="D9" s="7"/>
      <c r="E9" s="7"/>
      <c r="F9" s="7"/>
      <c r="G9" s="7"/>
    </row>
    <row r="10" spans="1:7" x14ac:dyDescent="0.25">
      <c r="A10" s="8" t="s">
        <v>1</v>
      </c>
      <c r="B10" s="9">
        <f>'Таблица 1'!B11</f>
        <v>-460</v>
      </c>
      <c r="C10" s="9">
        <f>'Таблица 1'!C11</f>
        <v>-50</v>
      </c>
      <c r="D10" s="9">
        <f>'Таблица 1'!D11</f>
        <v>-50</v>
      </c>
      <c r="E10" s="5"/>
      <c r="F10" s="5"/>
      <c r="G10" s="7">
        <f t="shared" si="0"/>
        <v>-560</v>
      </c>
    </row>
    <row r="11" spans="1:7" x14ac:dyDescent="0.25">
      <c r="A11" s="26" t="s">
        <v>14</v>
      </c>
      <c r="B11" s="27">
        <f>B10</f>
        <v>-460</v>
      </c>
      <c r="C11" s="27">
        <f t="shared" ref="C11:F11" si="2">C10</f>
        <v>-50</v>
      </c>
      <c r="D11" s="27">
        <f t="shared" si="2"/>
        <v>-50</v>
      </c>
      <c r="E11" s="27">
        <f t="shared" si="2"/>
        <v>0</v>
      </c>
      <c r="F11" s="27">
        <f t="shared" si="2"/>
        <v>0</v>
      </c>
      <c r="G11" s="27">
        <f t="shared" ref="G11" si="3">SUM(B11:F11)</f>
        <v>-560</v>
      </c>
    </row>
    <row r="12" spans="1:7" x14ac:dyDescent="0.25">
      <c r="A12" s="8"/>
      <c r="B12" s="9"/>
      <c r="C12" s="9"/>
      <c r="D12" s="9"/>
      <c r="E12" s="5"/>
      <c r="F12" s="5"/>
      <c r="G12" s="7"/>
    </row>
    <row r="13" spans="1:7" x14ac:dyDescent="0.25">
      <c r="A13" s="10" t="s">
        <v>17</v>
      </c>
      <c r="B13" s="9">
        <f>'Таблица 1'!B14</f>
        <v>-100</v>
      </c>
      <c r="C13" s="9">
        <f>'Таблица 1'!C14</f>
        <v>-200</v>
      </c>
      <c r="D13" s="9">
        <f>'Таблица 1'!D14</f>
        <v>-200</v>
      </c>
      <c r="E13" s="5">
        <f>-C13-D13</f>
        <v>400</v>
      </c>
      <c r="F13" s="5"/>
      <c r="G13" s="7">
        <f t="shared" si="0"/>
        <v>-100</v>
      </c>
    </row>
    <row r="14" spans="1:7" x14ac:dyDescent="0.25">
      <c r="A14" s="8" t="s">
        <v>18</v>
      </c>
      <c r="B14" s="9">
        <f>'Таблица 1'!B15</f>
        <v>-200</v>
      </c>
      <c r="C14" s="9">
        <f>'Таблица 1'!C15</f>
        <v>-400</v>
      </c>
      <c r="D14" s="9">
        <f>'Таблица 1'!D15</f>
        <v>-600</v>
      </c>
      <c r="E14" s="5">
        <f>-E13-E5-E6</f>
        <v>-130</v>
      </c>
      <c r="F14" s="20">
        <f>-((C14+C13+C6)*40%+(D14+D13)*27%)</f>
        <v>452</v>
      </c>
      <c r="G14" s="7">
        <f t="shared" si="0"/>
        <v>-878</v>
      </c>
    </row>
    <row r="15" spans="1:7" x14ac:dyDescent="0.25">
      <c r="A15" s="10" t="s">
        <v>10</v>
      </c>
      <c r="B15" s="5"/>
      <c r="C15" s="5"/>
      <c r="D15" s="5"/>
      <c r="E15" s="5"/>
      <c r="F15" s="20">
        <f>((C14+C13+C6)*40%+(D14+D13)*27%)</f>
        <v>-452</v>
      </c>
      <c r="G15" s="7">
        <f t="shared" si="0"/>
        <v>-452</v>
      </c>
    </row>
    <row r="16" spans="1:7" x14ac:dyDescent="0.25">
      <c r="A16" s="26" t="s">
        <v>40</v>
      </c>
      <c r="B16" s="27">
        <f>SUM(B13:B14)</f>
        <v>-300</v>
      </c>
      <c r="C16" s="27">
        <f t="shared" ref="C16:D16" si="4">SUM(C13:C14)</f>
        <v>-600</v>
      </c>
      <c r="D16" s="27">
        <f t="shared" si="4"/>
        <v>-800</v>
      </c>
      <c r="E16" s="27">
        <f t="shared" ref="E16" si="5">SUM(E10:E14)</f>
        <v>270</v>
      </c>
      <c r="F16" s="27">
        <f>SUM(F10:F15)</f>
        <v>0</v>
      </c>
      <c r="G16" s="27">
        <f t="shared" si="0"/>
        <v>-1430</v>
      </c>
    </row>
    <row r="18" spans="1:7" x14ac:dyDescent="0.25">
      <c r="B18" s="21">
        <f>B8+B16+B11</f>
        <v>0</v>
      </c>
      <c r="C18" s="21">
        <f t="shared" ref="C18:G18" si="6">C8+C16+C11</f>
        <v>0</v>
      </c>
      <c r="D18" s="21">
        <f t="shared" si="6"/>
        <v>0</v>
      </c>
      <c r="E18" s="21">
        <f t="shared" si="6"/>
        <v>0</v>
      </c>
      <c r="F18" s="21">
        <f t="shared" si="6"/>
        <v>0</v>
      </c>
      <c r="G18" s="21">
        <f t="shared" si="6"/>
        <v>0</v>
      </c>
    </row>
    <row r="19" spans="1:7" x14ac:dyDescent="0.25">
      <c r="A19" s="11"/>
    </row>
    <row r="21" spans="1:7" x14ac:dyDescent="0.25">
      <c r="B21" s="12"/>
    </row>
    <row r="22" spans="1:7" x14ac:dyDescent="0.25">
      <c r="B22" s="1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41"/>
  <sheetViews>
    <sheetView showGridLines="0" zoomScaleNormal="100" workbookViewId="0"/>
  </sheetViews>
  <sheetFormatPr defaultColWidth="8.88671875" defaultRowHeight="13.2" x14ac:dyDescent="0.25"/>
  <cols>
    <col min="1" max="1" width="29.44140625" style="1" customWidth="1"/>
    <col min="2" max="2" width="21.33203125" style="1" customWidth="1"/>
    <col min="3" max="3" width="14.88671875" style="1" customWidth="1"/>
    <col min="4" max="4" width="12.44140625" style="1" customWidth="1"/>
    <col min="5" max="16384" width="8.88671875" style="1"/>
  </cols>
  <sheetData>
    <row r="1" spans="1:4" s="41" customFormat="1" ht="13.8" x14ac:dyDescent="0.3">
      <c r="A1" s="40" t="s">
        <v>43</v>
      </c>
    </row>
    <row r="4" spans="1:4" s="2" customFormat="1" ht="26.4" x14ac:dyDescent="0.25">
      <c r="A4" s="46"/>
      <c r="B4" s="45" t="s">
        <v>6</v>
      </c>
      <c r="C4" s="45" t="s">
        <v>4</v>
      </c>
      <c r="D4" s="45" t="s">
        <v>5</v>
      </c>
    </row>
    <row r="5" spans="1:4" s="2" customFormat="1" x14ac:dyDescent="0.25">
      <c r="B5" s="3"/>
      <c r="C5" s="3"/>
      <c r="D5" s="3"/>
    </row>
    <row r="6" spans="1:4" x14ac:dyDescent="0.25">
      <c r="A6" s="4" t="s">
        <v>7</v>
      </c>
      <c r="B6" s="5">
        <f>'Таблица 1'!B6</f>
        <v>120</v>
      </c>
      <c r="C6" s="5">
        <f>'Таблица 1'!C6</f>
        <v>0</v>
      </c>
      <c r="D6" s="5">
        <f>'Таблица 1'!D6</f>
        <v>0</v>
      </c>
    </row>
    <row r="7" spans="1:4" x14ac:dyDescent="0.25">
      <c r="A7" s="4" t="s">
        <v>8</v>
      </c>
      <c r="B7" s="5">
        <f>'Таблица 1'!B7</f>
        <v>140</v>
      </c>
      <c r="C7" s="5">
        <f>'Таблица 1'!C7</f>
        <v>10</v>
      </c>
      <c r="D7" s="5">
        <f>'Таблица 1'!D7</f>
        <v>0</v>
      </c>
    </row>
    <row r="8" spans="1:4" x14ac:dyDescent="0.25">
      <c r="A8" s="4" t="s">
        <v>0</v>
      </c>
      <c r="B8" s="5">
        <f>'Таблица 1'!B8+B29</f>
        <v>850</v>
      </c>
      <c r="C8" s="5">
        <f>'Таблица 1'!C8+B35</f>
        <v>665</v>
      </c>
      <c r="D8" s="5">
        <f>'Таблица 1'!D8</f>
        <v>850</v>
      </c>
    </row>
    <row r="9" spans="1:4" x14ac:dyDescent="0.25">
      <c r="A9" s="26" t="s">
        <v>13</v>
      </c>
      <c r="B9" s="27">
        <f>SUM(B6:B8)</f>
        <v>1110</v>
      </c>
      <c r="C9" s="27">
        <f>SUM(C6:C8)</f>
        <v>675</v>
      </c>
      <c r="D9" s="27">
        <f>SUM(D6:D8)</f>
        <v>850</v>
      </c>
    </row>
    <row r="10" spans="1:4" x14ac:dyDescent="0.25">
      <c r="A10" s="6"/>
      <c r="B10" s="7"/>
      <c r="C10" s="7"/>
      <c r="D10" s="7"/>
    </row>
    <row r="11" spans="1:4" x14ac:dyDescent="0.25">
      <c r="A11" s="8" t="s">
        <v>1</v>
      </c>
      <c r="B11" s="5">
        <f>'Таблица 1'!B11</f>
        <v>-460</v>
      </c>
      <c r="C11" s="5">
        <f>'Таблица 1'!C11</f>
        <v>-50</v>
      </c>
      <c r="D11" s="5">
        <f>'Таблица 1'!D11-B41</f>
        <v>-550</v>
      </c>
    </row>
    <row r="12" spans="1:4" x14ac:dyDescent="0.25">
      <c r="A12" s="26" t="s">
        <v>14</v>
      </c>
      <c r="B12" s="27">
        <f>B11</f>
        <v>-460</v>
      </c>
      <c r="C12" s="27">
        <f t="shared" ref="C12:D12" si="0">C11</f>
        <v>-50</v>
      </c>
      <c r="D12" s="27">
        <f t="shared" si="0"/>
        <v>-550</v>
      </c>
    </row>
    <row r="13" spans="1:4" x14ac:dyDescent="0.25">
      <c r="A13" s="8"/>
      <c r="B13" s="5"/>
      <c r="C13" s="5"/>
      <c r="D13" s="5"/>
    </row>
    <row r="14" spans="1:4" x14ac:dyDescent="0.25">
      <c r="A14" s="10" t="s">
        <v>17</v>
      </c>
      <c r="B14" s="5">
        <f>'Таблица 1'!B14</f>
        <v>-100</v>
      </c>
      <c r="C14" s="5">
        <f>'Таблица 1'!C14</f>
        <v>-200</v>
      </c>
      <c r="D14" s="5">
        <f>'Таблица 1'!D14</f>
        <v>-200</v>
      </c>
    </row>
    <row r="15" spans="1:4" x14ac:dyDescent="0.25">
      <c r="A15" s="8" t="s">
        <v>18</v>
      </c>
      <c r="B15" s="5">
        <f>'Таблица 1'!B15</f>
        <v>-200</v>
      </c>
      <c r="C15" s="5">
        <f>'Таблица 1'!C15</f>
        <v>-400</v>
      </c>
      <c r="D15" s="5">
        <f>'Таблица 1'!D15+B40</f>
        <v>-100</v>
      </c>
    </row>
    <row r="16" spans="1:4" x14ac:dyDescent="0.25">
      <c r="A16" s="8" t="s">
        <v>26</v>
      </c>
      <c r="B16" s="9">
        <f>B19</f>
        <v>-350</v>
      </c>
      <c r="C16" s="9">
        <f>C19</f>
        <v>-25</v>
      </c>
      <c r="D16" s="9">
        <f>D19</f>
        <v>0</v>
      </c>
    </row>
    <row r="17" spans="1:4" x14ac:dyDescent="0.25">
      <c r="A17" s="26" t="s">
        <v>40</v>
      </c>
      <c r="B17" s="27">
        <f>SUM(B14:B16)</f>
        <v>-650</v>
      </c>
      <c r="C17" s="27">
        <f t="shared" ref="C17:D17" si="1">SUM(C14:C16)</f>
        <v>-625</v>
      </c>
      <c r="D17" s="27">
        <f t="shared" si="1"/>
        <v>-300</v>
      </c>
    </row>
    <row r="18" spans="1:4" x14ac:dyDescent="0.25">
      <c r="A18" s="22"/>
      <c r="B18" s="7"/>
      <c r="C18" s="7"/>
      <c r="D18" s="7"/>
    </row>
    <row r="19" spans="1:4" x14ac:dyDescent="0.25">
      <c r="A19" s="25" t="s">
        <v>16</v>
      </c>
      <c r="B19" s="24">
        <f>-B28</f>
        <v>-350</v>
      </c>
      <c r="C19" s="24">
        <f>-B34</f>
        <v>-25</v>
      </c>
      <c r="D19" s="24"/>
    </row>
    <row r="20" spans="1:4" x14ac:dyDescent="0.25">
      <c r="A20" s="10"/>
      <c r="B20" s="5"/>
      <c r="C20" s="5"/>
      <c r="D20" s="5"/>
    </row>
    <row r="21" spans="1:4" x14ac:dyDescent="0.25">
      <c r="B21" s="23">
        <f>B9+B12+B17</f>
        <v>0</v>
      </c>
      <c r="C21" s="23">
        <f t="shared" ref="C21:D21" si="2">C9+C12+C17</f>
        <v>0</v>
      </c>
      <c r="D21" s="23">
        <f t="shared" si="2"/>
        <v>0</v>
      </c>
    </row>
    <row r="24" spans="1:4" s="41" customFormat="1" ht="13.8" x14ac:dyDescent="0.3">
      <c r="A24" s="40" t="s">
        <v>47</v>
      </c>
    </row>
    <row r="26" spans="1:4" ht="13.8" x14ac:dyDescent="0.3">
      <c r="A26" s="32" t="s">
        <v>6</v>
      </c>
    </row>
    <row r="28" spans="1:4" ht="14.4" x14ac:dyDescent="0.3">
      <c r="A28" s="33" t="s">
        <v>34</v>
      </c>
      <c r="B28" s="33">
        <v>350</v>
      </c>
      <c r="C28"/>
      <c r="D28"/>
    </row>
    <row r="29" spans="1:4" ht="15.6" x14ac:dyDescent="0.3">
      <c r="A29" s="33" t="s">
        <v>35</v>
      </c>
      <c r="B29" s="33">
        <v>350</v>
      </c>
      <c r="C29"/>
      <c r="D29" s="31"/>
    </row>
    <row r="32" spans="1:4" ht="13.8" x14ac:dyDescent="0.3">
      <c r="A32" s="32" t="s">
        <v>4</v>
      </c>
    </row>
    <row r="34" spans="1:2" x14ac:dyDescent="0.25">
      <c r="A34" s="33" t="s">
        <v>34</v>
      </c>
      <c r="B34" s="33">
        <v>25</v>
      </c>
    </row>
    <row r="35" spans="1:2" x14ac:dyDescent="0.25">
      <c r="B35" s="33">
        <v>25</v>
      </c>
    </row>
    <row r="36" spans="1:2" x14ac:dyDescent="0.25">
      <c r="A36" s="33" t="s">
        <v>35</v>
      </c>
    </row>
    <row r="38" spans="1:2" ht="13.8" x14ac:dyDescent="0.3">
      <c r="A38" s="32" t="s">
        <v>5</v>
      </c>
    </row>
    <row r="40" spans="1:2" ht="26.4" x14ac:dyDescent="0.25">
      <c r="A40" s="34" t="s">
        <v>36</v>
      </c>
      <c r="B40" s="33">
        <v>500</v>
      </c>
    </row>
    <row r="41" spans="1:2" x14ac:dyDescent="0.25">
      <c r="A41" s="33" t="s">
        <v>37</v>
      </c>
      <c r="B41" s="33">
        <v>500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44"/>
  <sheetViews>
    <sheetView showGridLines="0" zoomScaleNormal="100" workbookViewId="0"/>
  </sheetViews>
  <sheetFormatPr defaultColWidth="8.88671875" defaultRowHeight="13.2" x14ac:dyDescent="0.25"/>
  <cols>
    <col min="1" max="1" width="29.44140625" style="1" customWidth="1"/>
    <col min="2" max="2" width="17.44140625" style="1" customWidth="1"/>
    <col min="3" max="3" width="11.44140625" style="1" customWidth="1"/>
    <col min="4" max="4" width="12" style="1" customWidth="1"/>
    <col min="5" max="5" width="14.6640625" style="1" customWidth="1"/>
    <col min="6" max="6" width="14.44140625" style="1" customWidth="1"/>
    <col min="7" max="7" width="13.44140625" style="1" customWidth="1"/>
    <col min="8" max="8" width="10.6640625" style="1" bestFit="1" customWidth="1"/>
    <col min="9" max="16384" width="8.88671875" style="1"/>
  </cols>
  <sheetData>
    <row r="1" spans="1:8" s="39" customFormat="1" ht="13.8" x14ac:dyDescent="0.3">
      <c r="A1" s="38" t="s">
        <v>45</v>
      </c>
    </row>
    <row r="4" spans="1:8" s="2" customFormat="1" ht="26.4" x14ac:dyDescent="0.25">
      <c r="A4" s="46"/>
      <c r="B4" s="45" t="s">
        <v>6</v>
      </c>
      <c r="C4" s="45" t="s">
        <v>4</v>
      </c>
      <c r="D4" s="45" t="s">
        <v>5</v>
      </c>
      <c r="E4" s="45" t="s">
        <v>9</v>
      </c>
      <c r="F4" s="45" t="s">
        <v>11</v>
      </c>
      <c r="G4" s="45" t="s">
        <v>10</v>
      </c>
      <c r="H4" s="45" t="s">
        <v>3</v>
      </c>
    </row>
    <row r="5" spans="1:8" s="2" customFormat="1" x14ac:dyDescent="0.25">
      <c r="B5" s="3"/>
      <c r="C5" s="3"/>
      <c r="D5" s="3"/>
      <c r="E5" s="3"/>
      <c r="F5" s="3"/>
      <c r="G5" s="3"/>
      <c r="H5" s="3"/>
    </row>
    <row r="6" spans="1:8" x14ac:dyDescent="0.25">
      <c r="A6" s="4" t="s">
        <v>7</v>
      </c>
      <c r="B6" s="5">
        <f>'Таблица 5'!B6</f>
        <v>120</v>
      </c>
      <c r="C6" s="5">
        <f>'Таблица 5'!C6</f>
        <v>0</v>
      </c>
      <c r="D6" s="5">
        <f>'Таблица 5'!D6</f>
        <v>0</v>
      </c>
      <c r="E6" s="5">
        <f>-B6</f>
        <v>-120</v>
      </c>
      <c r="F6" s="5"/>
      <c r="G6" s="5"/>
      <c r="H6" s="7">
        <f>SUM(B6:G6)</f>
        <v>0</v>
      </c>
    </row>
    <row r="7" spans="1:8" x14ac:dyDescent="0.25">
      <c r="A7" s="4" t="s">
        <v>8</v>
      </c>
      <c r="B7" s="5">
        <f>'Таблица 5'!B7</f>
        <v>140</v>
      </c>
      <c r="C7" s="5">
        <f>'Таблица 5'!C7</f>
        <v>10</v>
      </c>
      <c r="D7" s="5">
        <f>'Таблица 5'!D7</f>
        <v>0</v>
      </c>
      <c r="E7" s="5">
        <f>-B7-C7</f>
        <v>-150</v>
      </c>
      <c r="F7" s="5"/>
      <c r="G7" s="5"/>
      <c r="H7" s="7">
        <f t="shared" ref="H7:H17" si="0">SUM(B7:G7)</f>
        <v>0</v>
      </c>
    </row>
    <row r="8" spans="1:8" x14ac:dyDescent="0.25">
      <c r="A8" s="4" t="s">
        <v>0</v>
      </c>
      <c r="B8" s="5">
        <f>'Таблица 5'!B8</f>
        <v>850</v>
      </c>
      <c r="C8" s="5">
        <f>'Таблица 5'!C8</f>
        <v>665</v>
      </c>
      <c r="D8" s="5">
        <f>'Таблица 5'!D8</f>
        <v>850</v>
      </c>
      <c r="E8" s="5"/>
      <c r="F8" s="5">
        <f>-F16</f>
        <v>-375</v>
      </c>
      <c r="G8" s="5"/>
      <c r="H8" s="7">
        <f t="shared" si="0"/>
        <v>1990</v>
      </c>
    </row>
    <row r="9" spans="1:8" x14ac:dyDescent="0.25">
      <c r="A9" s="26" t="s">
        <v>13</v>
      </c>
      <c r="B9" s="27">
        <f t="shared" ref="B9:H9" si="1">SUM(B6:B8)</f>
        <v>1110</v>
      </c>
      <c r="C9" s="27">
        <f t="shared" si="1"/>
        <v>675</v>
      </c>
      <c r="D9" s="27">
        <f t="shared" si="1"/>
        <v>850</v>
      </c>
      <c r="E9" s="27">
        <f t="shared" si="1"/>
        <v>-270</v>
      </c>
      <c r="F9" s="27">
        <f t="shared" si="1"/>
        <v>-375</v>
      </c>
      <c r="G9" s="27">
        <f t="shared" si="1"/>
        <v>0</v>
      </c>
      <c r="H9" s="27">
        <f t="shared" si="1"/>
        <v>1990</v>
      </c>
    </row>
    <row r="10" spans="1:8" x14ac:dyDescent="0.25">
      <c r="A10" s="6"/>
      <c r="B10" s="7"/>
      <c r="C10" s="7"/>
      <c r="D10" s="7"/>
      <c r="E10" s="5"/>
      <c r="F10" s="7"/>
      <c r="G10" s="5"/>
      <c r="H10" s="7"/>
    </row>
    <row r="11" spans="1:8" x14ac:dyDescent="0.25">
      <c r="A11" s="8" t="s">
        <v>1</v>
      </c>
      <c r="B11" s="5">
        <f>'Таблица 5'!B11</f>
        <v>-460</v>
      </c>
      <c r="C11" s="5">
        <f>'Таблица 5'!C11</f>
        <v>-50</v>
      </c>
      <c r="D11" s="5">
        <f>'Таблица 5'!D11</f>
        <v>-550</v>
      </c>
      <c r="E11" s="5"/>
      <c r="F11" s="5">
        <f>F16</f>
        <v>375</v>
      </c>
      <c r="G11" s="5"/>
      <c r="H11" s="7">
        <f t="shared" si="0"/>
        <v>-685</v>
      </c>
    </row>
    <row r="12" spans="1:8" x14ac:dyDescent="0.25">
      <c r="A12" s="26" t="s">
        <v>14</v>
      </c>
      <c r="B12" s="27">
        <f>B11</f>
        <v>-460</v>
      </c>
      <c r="C12" s="27">
        <f t="shared" ref="C12:H12" si="2">C11</f>
        <v>-50</v>
      </c>
      <c r="D12" s="27">
        <f t="shared" si="2"/>
        <v>-550</v>
      </c>
      <c r="E12" s="27">
        <f t="shared" si="2"/>
        <v>0</v>
      </c>
      <c r="F12" s="27">
        <f t="shared" si="2"/>
        <v>375</v>
      </c>
      <c r="G12" s="27">
        <f t="shared" si="2"/>
        <v>0</v>
      </c>
      <c r="H12" s="27">
        <f t="shared" si="2"/>
        <v>-685</v>
      </c>
    </row>
    <row r="13" spans="1:8" x14ac:dyDescent="0.25">
      <c r="A13" s="8"/>
      <c r="B13" s="5"/>
      <c r="C13" s="5"/>
      <c r="D13" s="5"/>
      <c r="E13" s="5"/>
      <c r="F13" s="5"/>
      <c r="G13" s="5"/>
      <c r="H13" s="7"/>
    </row>
    <row r="14" spans="1:8" x14ac:dyDescent="0.25">
      <c r="A14" s="10" t="s">
        <v>17</v>
      </c>
      <c r="B14" s="5">
        <f>'Таблица 5'!B14</f>
        <v>-100</v>
      </c>
      <c r="C14" s="5">
        <f>'Таблица 5'!C14</f>
        <v>-200</v>
      </c>
      <c r="D14" s="5">
        <f>'Таблица 5'!D14</f>
        <v>-200</v>
      </c>
      <c r="E14" s="5">
        <f>-C14-D14</f>
        <v>400</v>
      </c>
      <c r="F14" s="5"/>
      <c r="G14" s="5"/>
      <c r="H14" s="7">
        <f t="shared" si="0"/>
        <v>-100</v>
      </c>
    </row>
    <row r="15" spans="1:8" x14ac:dyDescent="0.25">
      <c r="A15" s="8" t="s">
        <v>18</v>
      </c>
      <c r="B15" s="5">
        <f>'Таблица 5'!B15</f>
        <v>-200</v>
      </c>
      <c r="C15" s="5">
        <f>'Таблица 5'!C15</f>
        <v>-400</v>
      </c>
      <c r="D15" s="5">
        <f>'Таблица 5'!D15</f>
        <v>-100</v>
      </c>
      <c r="E15" s="5">
        <f>-E14-E6-E7</f>
        <v>-130</v>
      </c>
      <c r="F15" s="5">
        <f>-F16</f>
        <v>-375</v>
      </c>
      <c r="G15" s="5">
        <f>-((C15+C14+C16+C7)*B43+(D15+D14)*B44)</f>
        <v>327</v>
      </c>
      <c r="H15" s="7">
        <f t="shared" si="0"/>
        <v>-878</v>
      </c>
    </row>
    <row r="16" spans="1:8" x14ac:dyDescent="0.25">
      <c r="A16" s="8" t="s">
        <v>26</v>
      </c>
      <c r="B16" s="5">
        <f>'Таблица 5'!B16</f>
        <v>-350</v>
      </c>
      <c r="C16" s="5">
        <f>'Таблица 5'!C16</f>
        <v>-25</v>
      </c>
      <c r="D16" s="5">
        <f>'Таблица 5'!D16</f>
        <v>0</v>
      </c>
      <c r="E16" s="5"/>
      <c r="F16" s="5">
        <f>-SUM(B16:D16)</f>
        <v>375</v>
      </c>
      <c r="G16" s="5"/>
      <c r="H16" s="7">
        <f t="shared" si="0"/>
        <v>0</v>
      </c>
    </row>
    <row r="17" spans="1:10" x14ac:dyDescent="0.25">
      <c r="A17" s="10" t="s">
        <v>10</v>
      </c>
      <c r="B17" s="5"/>
      <c r="C17" s="5"/>
      <c r="D17" s="5"/>
      <c r="E17" s="5"/>
      <c r="F17" s="5"/>
      <c r="G17" s="5">
        <f>-G15</f>
        <v>-327</v>
      </c>
      <c r="H17" s="7">
        <f t="shared" si="0"/>
        <v>-327</v>
      </c>
    </row>
    <row r="18" spans="1:10" x14ac:dyDescent="0.25">
      <c r="A18" s="26" t="s">
        <v>40</v>
      </c>
      <c r="B18" s="27">
        <f>SUM(B14:B17)</f>
        <v>-650</v>
      </c>
      <c r="C18" s="27">
        <f t="shared" ref="C18:H18" si="3">SUM(C14:C17)</f>
        <v>-625</v>
      </c>
      <c r="D18" s="27">
        <f t="shared" si="3"/>
        <v>-300</v>
      </c>
      <c r="E18" s="27">
        <f t="shared" si="3"/>
        <v>270</v>
      </c>
      <c r="F18" s="27">
        <f t="shared" si="3"/>
        <v>0</v>
      </c>
      <c r="G18" s="27">
        <f t="shared" si="3"/>
        <v>0</v>
      </c>
      <c r="H18" s="27">
        <f t="shared" si="3"/>
        <v>-1305</v>
      </c>
      <c r="J18" s="21"/>
    </row>
    <row r="19" spans="1:10" x14ac:dyDescent="0.25">
      <c r="A19" s="22"/>
      <c r="B19" s="7"/>
      <c r="C19" s="7"/>
      <c r="D19" s="7"/>
      <c r="E19" s="5"/>
      <c r="F19" s="7"/>
      <c r="G19" s="5"/>
      <c r="H19" s="5"/>
    </row>
    <row r="20" spans="1:10" x14ac:dyDescent="0.25">
      <c r="A20" s="22"/>
      <c r="B20" s="7"/>
      <c r="C20" s="7"/>
      <c r="D20" s="7"/>
      <c r="E20" s="5"/>
      <c r="F20" s="7"/>
      <c r="G20" s="5"/>
      <c r="H20" s="5"/>
    </row>
    <row r="21" spans="1:10" x14ac:dyDescent="0.25">
      <c r="A21" s="10"/>
      <c r="B21" s="5"/>
      <c r="C21" s="5"/>
      <c r="D21" s="5"/>
      <c r="E21" s="5"/>
      <c r="F21" s="5"/>
      <c r="G21" s="5"/>
      <c r="H21" s="5"/>
    </row>
    <row r="22" spans="1:10" x14ac:dyDescent="0.25">
      <c r="B22" s="23">
        <f>B9+B12+B18</f>
        <v>0</v>
      </c>
      <c r="C22" s="23">
        <f t="shared" ref="C22:H22" si="4">C9+C12+C18</f>
        <v>0</v>
      </c>
      <c r="D22" s="23">
        <f t="shared" si="4"/>
        <v>0</v>
      </c>
      <c r="E22" s="23">
        <f t="shared" si="4"/>
        <v>0</v>
      </c>
      <c r="F22" s="23">
        <f t="shared" si="4"/>
        <v>0</v>
      </c>
      <c r="G22" s="23">
        <f t="shared" si="4"/>
        <v>0</v>
      </c>
      <c r="H22" s="23">
        <f t="shared" si="4"/>
        <v>0</v>
      </c>
    </row>
    <row r="23" spans="1:10" x14ac:dyDescent="0.25">
      <c r="H23" s="21"/>
    </row>
    <row r="24" spans="1:10" x14ac:dyDescent="0.25">
      <c r="H24" s="21"/>
    </row>
    <row r="25" spans="1:10" x14ac:dyDescent="0.25">
      <c r="H25" s="21"/>
    </row>
    <row r="26" spans="1:10" x14ac:dyDescent="0.25">
      <c r="H26" s="21"/>
    </row>
    <row r="27" spans="1:10" x14ac:dyDescent="0.25">
      <c r="H27" s="21"/>
    </row>
    <row r="28" spans="1:10" x14ac:dyDescent="0.25">
      <c r="H28" s="21"/>
    </row>
    <row r="29" spans="1:10" x14ac:dyDescent="0.25">
      <c r="H29" s="21"/>
    </row>
    <row r="30" spans="1:10" x14ac:dyDescent="0.25">
      <c r="H30" s="21"/>
    </row>
    <row r="31" spans="1:10" x14ac:dyDescent="0.25">
      <c r="H31" s="21"/>
    </row>
    <row r="32" spans="1:10" x14ac:dyDescent="0.25">
      <c r="H32" s="21"/>
    </row>
    <row r="33" spans="1:8" x14ac:dyDescent="0.25">
      <c r="H33" s="21"/>
    </row>
    <row r="34" spans="1:8" x14ac:dyDescent="0.25">
      <c r="H34" s="21"/>
    </row>
    <row r="35" spans="1:8" x14ac:dyDescent="0.25">
      <c r="H35" s="21"/>
    </row>
    <row r="36" spans="1:8" x14ac:dyDescent="0.25">
      <c r="H36" s="21"/>
    </row>
    <row r="37" spans="1:8" x14ac:dyDescent="0.25">
      <c r="H37" s="21"/>
    </row>
    <row r="38" spans="1:8" x14ac:dyDescent="0.25">
      <c r="H38" s="21"/>
    </row>
    <row r="39" spans="1:8" x14ac:dyDescent="0.25">
      <c r="H39" s="21"/>
    </row>
    <row r="40" spans="1:8" x14ac:dyDescent="0.25">
      <c r="H40" s="21"/>
    </row>
    <row r="41" spans="1:8" x14ac:dyDescent="0.25">
      <c r="A41" s="11" t="s">
        <v>12</v>
      </c>
    </row>
    <row r="43" spans="1:8" x14ac:dyDescent="0.25">
      <c r="A43" s="1" t="s">
        <v>4</v>
      </c>
      <c r="B43" s="12">
        <f>100%-60%</f>
        <v>0.4</v>
      </c>
    </row>
    <row r="44" spans="1:8" x14ac:dyDescent="0.25">
      <c r="A44" s="1" t="s">
        <v>5</v>
      </c>
      <c r="B44" s="12">
        <f>100%-(70%+5%*60%)</f>
        <v>0.27</v>
      </c>
      <c r="C44" s="1">
        <f>(70%+5%*60%)</f>
        <v>0.73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10"/>
  <sheetViews>
    <sheetView showGridLines="0" zoomScaleNormal="100" workbookViewId="0"/>
  </sheetViews>
  <sheetFormatPr defaultColWidth="37.88671875" defaultRowHeight="13.2" x14ac:dyDescent="0.25"/>
  <cols>
    <col min="1" max="1" width="37.88671875" style="1"/>
    <col min="2" max="2" width="20.33203125" style="1" customWidth="1"/>
    <col min="3" max="3" width="22.88671875" style="1" customWidth="1"/>
    <col min="4" max="4" width="30.44140625" style="1" customWidth="1"/>
    <col min="5" max="5" width="26.44140625" style="1" customWidth="1"/>
    <col min="6" max="16384" width="37.88671875" style="1"/>
  </cols>
  <sheetData>
    <row r="1" spans="1:6" s="39" customFormat="1" ht="13.8" x14ac:dyDescent="0.3">
      <c r="A1" s="38" t="s">
        <v>48</v>
      </c>
    </row>
    <row r="4" spans="1:6" s="2" customFormat="1" ht="26.4" x14ac:dyDescent="0.25">
      <c r="A4" s="46"/>
      <c r="B4" s="45" t="s">
        <v>17</v>
      </c>
      <c r="C4" s="45" t="s">
        <v>18</v>
      </c>
      <c r="D4" s="45" t="s">
        <v>27</v>
      </c>
      <c r="E4" s="45" t="s">
        <v>28</v>
      </c>
    </row>
    <row r="5" spans="1:6" s="2" customFormat="1" x14ac:dyDescent="0.25">
      <c r="B5" s="3"/>
      <c r="C5" s="3"/>
      <c r="D5" s="3"/>
      <c r="E5" s="3"/>
    </row>
    <row r="6" spans="1:6" s="8" customFormat="1" x14ac:dyDescent="0.25">
      <c r="A6" s="22" t="s">
        <v>49</v>
      </c>
      <c r="B6" s="24">
        <f>-'Таблица 6'!H14</f>
        <v>100</v>
      </c>
      <c r="C6" s="24">
        <f>-'Таблица 4'!G14</f>
        <v>878</v>
      </c>
      <c r="D6" s="24">
        <f>-'Таблица 4'!F15</f>
        <v>452</v>
      </c>
      <c r="E6" s="24">
        <f>SUM(B6:D6)</f>
        <v>1430</v>
      </c>
      <c r="F6" s="20">
        <f>'Таблица 4'!G16+E6</f>
        <v>0</v>
      </c>
    </row>
    <row r="7" spans="1:6" s="8" customFormat="1" x14ac:dyDescent="0.25">
      <c r="A7" s="8" t="s">
        <v>2</v>
      </c>
      <c r="B7" s="9"/>
      <c r="C7" s="9"/>
      <c r="D7" s="9">
        <f>-('Таблица 5'!B40-'Таблица 5'!B28-'Таблица 5'!B34)</f>
        <v>-125</v>
      </c>
      <c r="E7" s="24">
        <f t="shared" ref="E7" si="0">SUM(B7:D7)</f>
        <v>-125</v>
      </c>
    </row>
    <row r="8" spans="1:6" s="8" customFormat="1" x14ac:dyDescent="0.25">
      <c r="A8" s="22" t="s">
        <v>50</v>
      </c>
      <c r="B8" s="24">
        <f>-'Таблица 6'!H14</f>
        <v>100</v>
      </c>
      <c r="C8" s="24">
        <f>-'Таблица 6'!H15</f>
        <v>878</v>
      </c>
      <c r="D8" s="24">
        <f>-'Таблица 6'!G17</f>
        <v>327</v>
      </c>
      <c r="E8" s="24">
        <f>SUM(B8:D8)</f>
        <v>1305</v>
      </c>
      <c r="F8" s="20">
        <f>'Таблица 6'!H18+E8</f>
        <v>0</v>
      </c>
    </row>
    <row r="9" spans="1:6" x14ac:dyDescent="0.25">
      <c r="A9" s="6"/>
      <c r="B9" s="7"/>
      <c r="C9" s="7"/>
      <c r="D9" s="7"/>
      <c r="E9" s="5"/>
    </row>
    <row r="10" spans="1:6" x14ac:dyDescent="0.25">
      <c r="B10" s="21">
        <f>SUM(B6:B7)-B8</f>
        <v>0</v>
      </c>
      <c r="C10" s="21">
        <f t="shared" ref="C10:E10" si="1">SUM(C6:C7)-C8</f>
        <v>0</v>
      </c>
      <c r="D10" s="21">
        <f t="shared" si="1"/>
        <v>0</v>
      </c>
      <c r="E10" s="21">
        <f t="shared" si="1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Оглавление</vt:lpstr>
      <vt:lpstr>Структура Группы</vt:lpstr>
      <vt:lpstr>Таблица 1</vt:lpstr>
      <vt:lpstr>Таблица 2</vt:lpstr>
      <vt:lpstr>Таблица 3</vt:lpstr>
      <vt:lpstr>Таблица 4</vt:lpstr>
      <vt:lpstr>Таблица 5</vt:lpstr>
      <vt:lpstr>Таблица 6</vt:lpstr>
      <vt:lpstr>Таблица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Valeria Malygina</cp:lastModifiedBy>
  <dcterms:created xsi:type="dcterms:W3CDTF">2015-06-05T18:17:20Z</dcterms:created>
  <dcterms:modified xsi:type="dcterms:W3CDTF">2021-12-14T15:40:01Z</dcterms:modified>
</cp:coreProperties>
</file>